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4FB14D1B-070A-CC4A-8626-B947886BB7CA}" xr6:coauthVersionLast="47" xr6:coauthVersionMax="47" xr10:uidLastSave="{00000000-0000-0000-0000-000000000000}"/>
  <bookViews>
    <workbookView xWindow="120" yWindow="500" windowWidth="42540" windowHeight="23600" xr2:uid="{00000000-000D-0000-FFFF-FFFF00000000}"/>
  </bookViews>
  <sheets>
    <sheet name="Plate 1 - Sheet1" sheetId="1" r:id="rId1"/>
  </sheets>
  <definedNames>
    <definedName name="MethodPointer">11636944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4" i="1" l="1"/>
  <c r="AA87" i="1"/>
  <c r="AA83" i="1"/>
  <c r="V84" i="1"/>
  <c r="W84" i="1" s="1"/>
  <c r="W96" i="1" s="1"/>
  <c r="V82" i="1"/>
  <c r="U82" i="1"/>
  <c r="U94" i="1" s="1"/>
  <c r="U95" i="1"/>
  <c r="U99" i="1"/>
  <c r="V99" i="1"/>
  <c r="W87" i="1"/>
  <c r="W99" i="1" s="1"/>
  <c r="V83" i="1"/>
  <c r="V95" i="1" s="1"/>
  <c r="V85" i="1"/>
  <c r="V97" i="1" s="1"/>
  <c r="V87" i="1"/>
  <c r="V81" i="1"/>
  <c r="V93" i="1" s="1"/>
  <c r="U83" i="1"/>
  <c r="U84" i="1"/>
  <c r="U85" i="1"/>
  <c r="U97" i="1" s="1"/>
  <c r="U87" i="1"/>
  <c r="U81" i="1"/>
  <c r="U93" i="1" s="1"/>
  <c r="U86" i="1" l="1"/>
  <c r="U98" i="1" s="1"/>
  <c r="V88" i="1"/>
  <c r="W81" i="1"/>
  <c r="W93" i="1" s="1"/>
  <c r="W85" i="1"/>
  <c r="W97" i="1" s="1"/>
  <c r="AA88" i="1"/>
  <c r="W88" i="1"/>
  <c r="W100" i="1" s="1"/>
  <c r="V100" i="1"/>
  <c r="U88" i="1"/>
  <c r="U100" i="1" s="1"/>
  <c r="V86" i="1"/>
  <c r="V98" i="1" s="1"/>
  <c r="V94" i="1"/>
  <c r="W82" i="1"/>
  <c r="W94" i="1" s="1"/>
  <c r="AC84" i="1"/>
  <c r="AA84" i="1"/>
  <c r="V96" i="1"/>
  <c r="U96" i="1"/>
  <c r="W83" i="1"/>
  <c r="W95" i="1" s="1"/>
  <c r="W86" i="1" l="1"/>
  <c r="W98" i="1" s="1"/>
  <c r="N38" i="1" l="1"/>
  <c r="O38" i="1" s="1"/>
  <c r="N39" i="1"/>
  <c r="O39" i="1" s="1"/>
  <c r="N40" i="1"/>
  <c r="O40" i="1" s="1"/>
  <c r="N41" i="1"/>
  <c r="N42" i="1"/>
  <c r="O42" i="1" s="1"/>
  <c r="N43" i="1"/>
  <c r="O43" i="1" s="1"/>
  <c r="N44" i="1"/>
  <c r="O44" i="1" s="1"/>
  <c r="N37" i="1"/>
  <c r="O37" i="1" s="1"/>
  <c r="U39" i="1"/>
  <c r="U43" i="1"/>
  <c r="M39" i="1"/>
  <c r="M37" i="1"/>
  <c r="O41" i="1" l="1"/>
  <c r="U40" i="1"/>
  <c r="M40" i="1"/>
  <c r="M41" i="1"/>
  <c r="M42" i="1"/>
  <c r="M43" i="1"/>
  <c r="M44" i="1"/>
  <c r="M38" i="1"/>
  <c r="X44" i="1" l="1"/>
  <c r="X40" i="1"/>
</calcChain>
</file>

<file path=xl/sharedStrings.xml><?xml version="1.0" encoding="utf-8"?>
<sst xmlns="http://schemas.openxmlformats.org/spreadsheetml/2006/main" count="84" uniqueCount="40">
  <si>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</si>
  <si>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</si>
  <si>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</si>
  <si>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</si>
  <si>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</si>
  <si>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</si>
  <si>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</si>
  <si>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</si>
  <si>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</si>
  <si>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</si>
  <si>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</si>
  <si>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160524D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</si>
  <si>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</si>
  <si>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</si>
  <si>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</si>
  <si>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</si>
  <si>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</si>
  <si>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</si>
  <si>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</si>
  <si>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</si>
  <si>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A1..C12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</si>
  <si>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</si>
  <si>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</si>
  <si>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</si>
  <si>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</si>
  <si>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</si>
  <si>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</si>
  <si>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</si>
  <si>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</si>
  <si>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</si>
  <si>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</si>
  <si>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</si>
  <si>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</si>
  <si>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DMSO</t>
  </si>
  <si>
    <t>LPS+DMSO</t>
  </si>
  <si>
    <t>Ab40</t>
  </si>
  <si>
    <t>LPS+Ab40</t>
  </si>
  <si>
    <t>ctrl macrophage</t>
  </si>
  <si>
    <t>app mut macrophage</t>
  </si>
  <si>
    <t>12-4-19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</si>
</sst>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2" xfId="0" applyBorder="1"/>
    <xf numFmtId="0" fontId="2" fillId="13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IL-6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Sheet1'!$W$93:$W$100</c:f>
                <c:numCache>
                  <c:formatCode>General</c:formatCode>
                  <c:ptCount val="8"/>
                  <c:pt idx="0">
                    <c:v>5.4574108635261549</c:v>
                  </c:pt>
                  <c:pt idx="1">
                    <c:v>22.707805804270382</c:v>
                  </c:pt>
                  <c:pt idx="2">
                    <c:v>4.8887626246321227</c:v>
                  </c:pt>
                  <c:pt idx="3">
                    <c:v>22.673038320142858</c:v>
                  </c:pt>
                  <c:pt idx="4">
                    <c:v>0.47726070210921229</c:v>
                  </c:pt>
                  <c:pt idx="5">
                    <c:v>69.493947924842303</c:v>
                  </c:pt>
                  <c:pt idx="6">
                    <c:v>0.70316743699096573</c:v>
                  </c:pt>
                  <c:pt idx="7">
                    <c:v>44.387141323118115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Sheet1'!$S$93:$T$100</c:f>
              <c:multiLvlStrCache>
                <c:ptCount val="8"/>
                <c:lvl>
                  <c:pt idx="0">
                    <c:v>DMSO</c:v>
                  </c:pt>
                  <c:pt idx="1">
                    <c:v>LPS+DMSO</c:v>
                  </c:pt>
                  <c:pt idx="2">
                    <c:v>Ab40</c:v>
                  </c:pt>
                  <c:pt idx="3">
                    <c:v>LPS+Ab40</c:v>
                  </c:pt>
                  <c:pt idx="4">
                    <c:v>DMSO</c:v>
                  </c:pt>
                  <c:pt idx="5">
                    <c:v>LPS+DMSO</c:v>
                  </c:pt>
                  <c:pt idx="6">
                    <c:v>Ab40</c:v>
                  </c:pt>
                  <c:pt idx="7">
                    <c:v>LPS+Ab40</c:v>
                  </c:pt>
                </c:lvl>
                <c:lvl>
                  <c:pt idx="0">
                    <c:v>ctrl macrophage</c:v>
                  </c:pt>
                  <c:pt idx="4">
                    <c:v>app mut macrophage</c:v>
                  </c:pt>
                </c:lvl>
              </c:multiLvlStrCache>
            </c:multiLvlStrRef>
          </c:cat>
          <c:val>
            <c:numRef>
              <c:f>'Plate 1 - Sheet1'!$U$93:$U$100</c:f>
              <c:numCache>
                <c:formatCode>General</c:formatCode>
                <c:ptCount val="8"/>
                <c:pt idx="0">
                  <c:v>77.5</c:v>
                </c:pt>
                <c:pt idx="1">
                  <c:v>339.33333333333326</c:v>
                </c:pt>
                <c:pt idx="2">
                  <c:v>82</c:v>
                </c:pt>
                <c:pt idx="3">
                  <c:v>242</c:v>
                </c:pt>
                <c:pt idx="4">
                  <c:v>56.166666666666679</c:v>
                </c:pt>
                <c:pt idx="5">
                  <c:v>558.23074433656961</c:v>
                </c:pt>
                <c:pt idx="6">
                  <c:v>57.833333333333329</c:v>
                </c:pt>
                <c:pt idx="7">
                  <c:v>568.46699029126216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D-DB47-8732-793AE6467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8449327"/>
        <c:axId val="1822933695"/>
      </c:barChart>
      <c:catAx>
        <c:axId val="1688449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933695"/>
        <c:crosses val="autoZero"/>
        <c:auto val="1"/>
        <c:lblAlgn val="ctr"/>
        <c:lblOffset val="100"/>
        <c:noMultiLvlLbl val="0"/>
      </c:catAx>
      <c:valAx>
        <c:axId val="182293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8449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584200</xdr:colOff>
      <xdr:row>91</xdr:row>
      <xdr:rowOff>44450</xdr:rowOff>
    </xdr:from>
    <xdr:to>
      <xdr:col>34</xdr:col>
      <xdr:colOff>596900</xdr:colOff>
      <xdr:row>111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4498DE-C0AA-124E-AB76-ED1C0FE55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104"/>
  <sheetViews>
    <sheetView tabSelected="1" topLeftCell="A56" workbookViewId="0">
      <selection activeCell="O106" sqref="O106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43845</v>
      </c>
    </row>
    <row r="8" spans="1:2" x14ac:dyDescent="0.15">
      <c r="A8" t="s">
        <v>7</v>
      </c>
      <c r="B8" s="2">
        <v>0.58707175925925925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24" x14ac:dyDescent="0.15">
      <c r="B17" t="s">
        <v>20</v>
      </c>
    </row>
    <row r="18" spans="1:24" x14ac:dyDescent="0.15">
      <c r="B18" t="s">
        <v>21</v>
      </c>
    </row>
    <row r="19" spans="1:24" x14ac:dyDescent="0.15">
      <c r="B19" t="s">
        <v>22</v>
      </c>
    </row>
    <row r="21" spans="1:24" ht="14" x14ac:dyDescent="0.15">
      <c r="A21" s="3" t="s">
        <v>23</v>
      </c>
      <c r="B21" s="4"/>
    </row>
    <row r="22" spans="1:24" x14ac:dyDescent="0.15">
      <c r="A22" t="s">
        <v>24</v>
      </c>
      <c r="B22">
        <v>23</v>
      </c>
    </row>
    <row r="24" spans="1:24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24" ht="14" x14ac:dyDescent="0.15">
      <c r="B25" s="6" t="s">
        <v>25</v>
      </c>
      <c r="C25" s="7">
        <v>0.32600000000000001</v>
      </c>
      <c r="D25" s="7">
        <v>0.29499999999999998</v>
      </c>
      <c r="E25" s="7">
        <v>0.29299999999999998</v>
      </c>
      <c r="F25" s="7">
        <v>0.30299999999999999</v>
      </c>
      <c r="G25" s="8">
        <v>0.41199999999999998</v>
      </c>
      <c r="H25" s="8">
        <v>0.40699999999999997</v>
      </c>
      <c r="I25" s="9">
        <v>0.34799999999999998</v>
      </c>
      <c r="J25" s="10">
        <v>0.20399999999999999</v>
      </c>
      <c r="K25" s="10">
        <v>0.23200000000000001</v>
      </c>
      <c r="L25" s="10">
        <v>0.19400000000000001</v>
      </c>
      <c r="M25" s="10">
        <v>0.22500000000000001</v>
      </c>
      <c r="N25" s="11">
        <v>0.249</v>
      </c>
      <c r="O25" s="12">
        <v>450</v>
      </c>
    </row>
    <row r="26" spans="1:24" ht="14" x14ac:dyDescent="0.15">
      <c r="B26" s="6" t="s">
        <v>26</v>
      </c>
      <c r="C26" s="9">
        <v>0.36099999999999999</v>
      </c>
      <c r="D26" s="7">
        <v>0.29399999999999998</v>
      </c>
      <c r="E26" s="7">
        <v>0.31</v>
      </c>
      <c r="F26" s="7">
        <v>0.29299999999999998</v>
      </c>
      <c r="G26" s="7">
        <v>0.32500000000000001</v>
      </c>
      <c r="H26" s="13">
        <v>0.45600000000000002</v>
      </c>
      <c r="I26" s="13">
        <v>0.46500000000000002</v>
      </c>
      <c r="J26" s="9">
        <v>0.36099999999999999</v>
      </c>
      <c r="K26" s="7">
        <v>0.32200000000000001</v>
      </c>
      <c r="L26" s="9">
        <v>0.38</v>
      </c>
      <c r="M26" s="14">
        <v>0.70799999999999996</v>
      </c>
      <c r="N26" s="15">
        <v>0.61699999999999999</v>
      </c>
      <c r="O26" s="12">
        <v>450</v>
      </c>
      <c r="X26" s="18"/>
    </row>
    <row r="27" spans="1:24" ht="14" x14ac:dyDescent="0.15">
      <c r="B27" s="6" t="s">
        <v>27</v>
      </c>
      <c r="C27" s="16">
        <v>5.7000000000000002E-2</v>
      </c>
      <c r="D27" s="16">
        <v>5.7000000000000002E-2</v>
      </c>
      <c r="E27" s="16">
        <v>5.6000000000000001E-2</v>
      </c>
      <c r="F27" s="16">
        <v>5.3999999999999999E-2</v>
      </c>
      <c r="G27" s="16">
        <v>5.6000000000000001E-2</v>
      </c>
      <c r="H27" s="16">
        <v>5.7000000000000002E-2</v>
      </c>
      <c r="I27" s="16">
        <v>5.5E-2</v>
      </c>
      <c r="J27" s="16">
        <v>5.8999999999999997E-2</v>
      </c>
      <c r="K27" s="16">
        <v>5.8000000000000003E-2</v>
      </c>
      <c r="L27" s="16">
        <v>5.7000000000000002E-2</v>
      </c>
      <c r="M27" s="16">
        <v>0.06</v>
      </c>
      <c r="N27" s="16">
        <v>5.8000000000000003E-2</v>
      </c>
      <c r="O27" s="12">
        <v>450</v>
      </c>
      <c r="X27" s="18"/>
    </row>
    <row r="28" spans="1:24" ht="14" x14ac:dyDescent="0.15">
      <c r="B28" s="6" t="s">
        <v>28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2">
        <v>450</v>
      </c>
    </row>
    <row r="29" spans="1:24" ht="14" x14ac:dyDescent="0.15">
      <c r="B29" s="6" t="s">
        <v>29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2">
        <v>450</v>
      </c>
    </row>
    <row r="30" spans="1:24" ht="14" x14ac:dyDescent="0.15">
      <c r="B30" s="6" t="s">
        <v>30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2">
        <v>450</v>
      </c>
    </row>
    <row r="31" spans="1:24" ht="14" x14ac:dyDescent="0.15">
      <c r="B31" s="6" t="s">
        <v>31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2">
        <v>450</v>
      </c>
    </row>
    <row r="32" spans="1:24" ht="14" x14ac:dyDescent="0.15">
      <c r="B32" s="6" t="s">
        <v>32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2">
        <v>450</v>
      </c>
    </row>
    <row r="37" spans="1:24" x14ac:dyDescent="0.15">
      <c r="A37" s="18" t="s">
        <v>37</v>
      </c>
      <c r="B37" s="18" t="s">
        <v>33</v>
      </c>
      <c r="C37" s="16">
        <v>7.6999999999999999E-2</v>
      </c>
      <c r="D37" s="16">
        <v>7.0000000000000007E-2</v>
      </c>
      <c r="E37" s="16">
        <v>6.9000000000000006E-2</v>
      </c>
      <c r="F37" s="16">
        <v>7.0000000000000007E-2</v>
      </c>
      <c r="G37" s="16">
        <v>7.4999999999999997E-2</v>
      </c>
      <c r="H37" s="16">
        <v>0.104</v>
      </c>
      <c r="K37" s="18" t="s">
        <v>37</v>
      </c>
      <c r="L37" s="18" t="s">
        <v>33</v>
      </c>
      <c r="M37">
        <f>AVERAGE(C37:H37)</f>
        <v>7.7499999999999999E-2</v>
      </c>
      <c r="N37">
        <f>STDEV(C37:H37)</f>
        <v>1.3367871932360801E-2</v>
      </c>
      <c r="O37">
        <f>N37/SQRT(6)</f>
        <v>5.4574108635261544E-3</v>
      </c>
    </row>
    <row r="38" spans="1:24" x14ac:dyDescent="0.15">
      <c r="B38" s="18" t="s">
        <v>34</v>
      </c>
      <c r="C38" s="7">
        <v>0.32600000000000001</v>
      </c>
      <c r="D38" s="7">
        <v>0.29499999999999998</v>
      </c>
      <c r="E38" s="7">
        <v>0.29299999999999998</v>
      </c>
      <c r="F38" s="7">
        <v>0.30299999999999999</v>
      </c>
      <c r="G38" s="8">
        <v>0.41199999999999998</v>
      </c>
      <c r="H38" s="8">
        <v>0.40699999999999997</v>
      </c>
      <c r="L38" s="18" t="s">
        <v>34</v>
      </c>
      <c r="M38">
        <f>AVERAGE(C38:H38)</f>
        <v>0.33933333333333326</v>
      </c>
      <c r="N38">
        <f t="shared" ref="N38:N44" si="0">STDEV(C38:H38)</f>
        <v>5.5622537398672615E-2</v>
      </c>
      <c r="O38">
        <f t="shared" ref="O38:O44" si="1">N38/SQRT(6)</f>
        <v>2.2707805804270384E-2</v>
      </c>
    </row>
    <row r="39" spans="1:24" x14ac:dyDescent="0.15">
      <c r="B39" s="18" t="s">
        <v>35</v>
      </c>
      <c r="C39" s="16">
        <v>9.8000000000000004E-2</v>
      </c>
      <c r="D39" s="16">
        <v>0.16</v>
      </c>
      <c r="E39" s="16">
        <v>8.6999999999999994E-2</v>
      </c>
      <c r="F39" s="16">
        <v>7.0000000000000007E-2</v>
      </c>
      <c r="G39" s="16">
        <v>7.4999999999999997E-2</v>
      </c>
      <c r="H39" s="16">
        <v>0.08</v>
      </c>
      <c r="L39" s="18" t="s">
        <v>35</v>
      </c>
      <c r="M39">
        <f>AVERAGE(C39:H39)</f>
        <v>9.4999999999999987E-2</v>
      </c>
      <c r="N39">
        <f t="shared" si="0"/>
        <v>3.3310658954755025E-2</v>
      </c>
      <c r="O39">
        <f t="shared" si="1"/>
        <v>1.359901957250351E-2</v>
      </c>
      <c r="U39">
        <f>TTEST(C37:H37,C39:H39,2,3)</f>
        <v>0.27369989496641067</v>
      </c>
    </row>
    <row r="40" spans="1:24" x14ac:dyDescent="0.15">
      <c r="B40" s="18" t="s">
        <v>36</v>
      </c>
      <c r="C40" s="9">
        <v>0.34799999999999998</v>
      </c>
      <c r="D40" s="10">
        <v>0.20399999999999999</v>
      </c>
      <c r="E40" s="10">
        <v>0.23200000000000001</v>
      </c>
      <c r="F40" s="10">
        <v>0.19400000000000001</v>
      </c>
      <c r="G40" s="10">
        <v>0.22500000000000001</v>
      </c>
      <c r="H40" s="11">
        <v>0.249</v>
      </c>
      <c r="L40" s="18" t="s">
        <v>36</v>
      </c>
      <c r="M40">
        <f t="shared" ref="M40:M44" si="2">AVERAGE(C40:H40)</f>
        <v>0.24199999999999999</v>
      </c>
      <c r="N40">
        <f t="shared" si="0"/>
        <v>5.5537374802919863E-2</v>
      </c>
      <c r="O40">
        <f t="shared" si="1"/>
        <v>2.2673038320142856E-2</v>
      </c>
      <c r="U40">
        <f>TTEST(C38:H38,C40:H40,1,3)</f>
        <v>6.3038390655799576E-3</v>
      </c>
      <c r="X40">
        <f>M40/M38</f>
        <v>0.71316306483300607</v>
      </c>
    </row>
    <row r="41" spans="1:24" x14ac:dyDescent="0.15">
      <c r="A41" s="18" t="s">
        <v>38</v>
      </c>
      <c r="B41" s="18" t="s">
        <v>33</v>
      </c>
      <c r="C41" s="16">
        <v>5.7000000000000002E-2</v>
      </c>
      <c r="D41" s="16">
        <v>5.7000000000000002E-2</v>
      </c>
      <c r="E41" s="16">
        <v>5.6000000000000001E-2</v>
      </c>
      <c r="F41" s="16">
        <v>5.3999999999999999E-2</v>
      </c>
      <c r="G41" s="16">
        <v>5.6000000000000001E-2</v>
      </c>
      <c r="H41" s="16">
        <v>5.7000000000000002E-2</v>
      </c>
      <c r="K41" s="18" t="s">
        <v>38</v>
      </c>
      <c r="L41" s="18" t="s">
        <v>33</v>
      </c>
      <c r="M41">
        <f t="shared" si="2"/>
        <v>5.616666666666667E-2</v>
      </c>
      <c r="N41">
        <f t="shared" si="0"/>
        <v>1.1690451944500132E-3</v>
      </c>
      <c r="O41">
        <f t="shared" si="1"/>
        <v>4.7726070210921226E-4</v>
      </c>
    </row>
    <row r="42" spans="1:24" x14ac:dyDescent="0.15">
      <c r="B42" s="18" t="s">
        <v>34</v>
      </c>
      <c r="C42" s="9">
        <v>0.36099999999999999</v>
      </c>
      <c r="D42" s="7">
        <v>0.29399999999999998</v>
      </c>
      <c r="E42" s="7">
        <v>0.31</v>
      </c>
      <c r="F42" s="7">
        <v>0.29299999999999998</v>
      </c>
      <c r="G42" s="7">
        <v>0.32500000000000001</v>
      </c>
      <c r="H42" s="13">
        <v>0.45600000000000002</v>
      </c>
      <c r="L42" s="18" t="s">
        <v>34</v>
      </c>
      <c r="M42">
        <f t="shared" si="2"/>
        <v>0.33983333333333338</v>
      </c>
      <c r="N42">
        <f t="shared" si="0"/>
        <v>6.220423351080407E-2</v>
      </c>
      <c r="O42">
        <f t="shared" si="1"/>
        <v>2.5394771990400702E-2</v>
      </c>
    </row>
    <row r="43" spans="1:24" x14ac:dyDescent="0.15">
      <c r="B43" s="18" t="s">
        <v>35</v>
      </c>
      <c r="C43" s="16">
        <v>5.5E-2</v>
      </c>
      <c r="D43" s="16">
        <v>5.8999999999999997E-2</v>
      </c>
      <c r="E43" s="16">
        <v>5.8000000000000003E-2</v>
      </c>
      <c r="F43" s="16">
        <v>5.7000000000000002E-2</v>
      </c>
      <c r="G43" s="16">
        <v>0.06</v>
      </c>
      <c r="H43" s="16">
        <v>5.8000000000000003E-2</v>
      </c>
      <c r="L43" s="18" t="s">
        <v>35</v>
      </c>
      <c r="M43">
        <f t="shared" si="2"/>
        <v>5.7833333333333327E-2</v>
      </c>
      <c r="N43">
        <f t="shared" si="0"/>
        <v>1.7224014243685071E-3</v>
      </c>
      <c r="O43">
        <f t="shared" si="1"/>
        <v>7.0316743699096575E-4</v>
      </c>
      <c r="U43">
        <f>TTEST(C41:H41,C43:H43,2,3)</f>
        <v>8.2220491100432211E-2</v>
      </c>
    </row>
    <row r="44" spans="1:24" x14ac:dyDescent="0.15">
      <c r="B44" s="18" t="s">
        <v>36</v>
      </c>
      <c r="C44" s="13">
        <v>0.46500000000000002</v>
      </c>
      <c r="D44" s="9">
        <v>0.36099999999999999</v>
      </c>
      <c r="E44" s="7">
        <v>0.32200000000000001</v>
      </c>
      <c r="F44" s="9">
        <v>0.38</v>
      </c>
      <c r="G44" s="14">
        <v>0.70799999999999996</v>
      </c>
      <c r="H44" s="15">
        <v>0.61699999999999999</v>
      </c>
      <c r="L44" s="18" t="s">
        <v>36</v>
      </c>
      <c r="M44">
        <f t="shared" si="2"/>
        <v>0.47549999999999998</v>
      </c>
      <c r="N44">
        <f t="shared" si="0"/>
        <v>0.15490739168935755</v>
      </c>
      <c r="O44">
        <f t="shared" si="1"/>
        <v>6.3240677837396245E-2</v>
      </c>
      <c r="U44">
        <f>TTEST(C42:H42,C44:H44,1,3)</f>
        <v>4.4733040947055845E-2</v>
      </c>
      <c r="X44">
        <f>M44/M42</f>
        <v>1.3992153016184401</v>
      </c>
    </row>
    <row r="51" spans="3:12" x14ac:dyDescent="0.15">
      <c r="K51" s="18"/>
      <c r="L51" s="18"/>
    </row>
    <row r="52" spans="3:12" x14ac:dyDescent="0.15">
      <c r="L52" s="18"/>
    </row>
    <row r="53" spans="3:12" x14ac:dyDescent="0.15">
      <c r="L53" s="18"/>
    </row>
    <row r="54" spans="3:12" x14ac:dyDescent="0.15">
      <c r="L54" s="18"/>
    </row>
    <row r="55" spans="3:12" x14ac:dyDescent="0.15">
      <c r="K55" s="18"/>
      <c r="L55" s="18"/>
    </row>
    <row r="56" spans="3:12" x14ac:dyDescent="0.15">
      <c r="L56" s="18"/>
    </row>
    <row r="57" spans="3:12" x14ac:dyDescent="0.15">
      <c r="L57" s="18"/>
    </row>
    <row r="58" spans="3:12" x14ac:dyDescent="0.15">
      <c r="L58" s="18"/>
    </row>
    <row r="62" spans="3:12" x14ac:dyDescent="0.15">
      <c r="C62" s="18"/>
    </row>
    <row r="64" spans="3:12" x14ac:dyDescent="0.15">
      <c r="C64" s="21"/>
      <c r="D64" s="21"/>
      <c r="E64" s="22"/>
      <c r="F64" s="22"/>
      <c r="G64" s="23"/>
      <c r="H64" s="22"/>
      <c r="I64" s="22"/>
    </row>
    <row r="65" spans="3:10" x14ac:dyDescent="0.15">
      <c r="C65" s="22"/>
      <c r="D65" s="22"/>
      <c r="E65" s="22"/>
      <c r="F65" s="22"/>
      <c r="G65" s="22"/>
      <c r="H65" s="22"/>
      <c r="I65" s="22"/>
    </row>
    <row r="66" spans="3:10" x14ac:dyDescent="0.15">
      <c r="C66" s="22"/>
      <c r="D66" s="22"/>
      <c r="E66" s="22"/>
      <c r="F66" s="22"/>
      <c r="G66" s="22"/>
      <c r="H66" s="22"/>
      <c r="I66" s="22"/>
    </row>
    <row r="67" spans="3:10" x14ac:dyDescent="0.15">
      <c r="C67" s="21"/>
      <c r="D67" s="21"/>
      <c r="E67" s="21"/>
      <c r="F67" s="21"/>
      <c r="G67" s="21"/>
      <c r="H67" s="21"/>
      <c r="I67" s="22"/>
    </row>
    <row r="68" spans="3:10" x14ac:dyDescent="0.15">
      <c r="C68" s="21"/>
      <c r="D68" s="21"/>
      <c r="E68" s="21"/>
      <c r="F68" s="21"/>
      <c r="G68" s="21"/>
      <c r="H68" s="21"/>
      <c r="I68" s="21"/>
    </row>
    <row r="69" spans="3:10" x14ac:dyDescent="0.15">
      <c r="C69" s="22"/>
      <c r="D69" s="22"/>
      <c r="E69" s="22"/>
      <c r="F69" s="22"/>
      <c r="G69" s="22"/>
      <c r="H69" s="22"/>
      <c r="I69" s="22"/>
    </row>
    <row r="70" spans="3:10" x14ac:dyDescent="0.15">
      <c r="C70" s="21"/>
      <c r="D70" s="21"/>
      <c r="E70" s="21"/>
      <c r="F70" s="21"/>
      <c r="G70" s="21"/>
      <c r="H70" s="21"/>
      <c r="I70" s="22"/>
    </row>
    <row r="71" spans="3:10" x14ac:dyDescent="0.15">
      <c r="C71" s="21"/>
      <c r="D71" s="21"/>
      <c r="E71" s="21"/>
      <c r="F71" s="21"/>
      <c r="G71" s="21"/>
      <c r="H71" s="21"/>
      <c r="I71" s="22"/>
    </row>
    <row r="72" spans="3:10" x14ac:dyDescent="0.15">
      <c r="C72" s="21"/>
      <c r="D72" s="21"/>
      <c r="E72" s="21"/>
      <c r="F72" s="21"/>
      <c r="G72" s="21"/>
      <c r="H72" s="21"/>
      <c r="I72" s="21"/>
    </row>
    <row r="73" spans="3:10" x14ac:dyDescent="0.15">
      <c r="C73" s="22"/>
      <c r="D73" s="22"/>
      <c r="E73" s="22"/>
      <c r="F73" s="22"/>
      <c r="G73" s="22"/>
      <c r="H73" s="22"/>
      <c r="I73" s="22"/>
    </row>
    <row r="74" spans="3:10" x14ac:dyDescent="0.15">
      <c r="C74" s="21"/>
      <c r="D74" s="21"/>
      <c r="E74" s="21"/>
      <c r="F74" s="21"/>
      <c r="G74" s="21"/>
      <c r="H74" s="21"/>
      <c r="I74" s="21"/>
    </row>
    <row r="79" spans="3:10" x14ac:dyDescent="0.15">
      <c r="J79" s="18" t="s">
        <v>39</v>
      </c>
    </row>
    <row r="81" spans="1:29" x14ac:dyDescent="0.15">
      <c r="A81" s="18" t="s">
        <v>37</v>
      </c>
      <c r="B81" s="18" t="s">
        <v>33</v>
      </c>
      <c r="C81" s="16">
        <v>7.6999999999999999E-2</v>
      </c>
      <c r="D81" s="16">
        <v>7.0000000000000007E-2</v>
      </c>
      <c r="E81" s="16">
        <v>6.9000000000000006E-2</v>
      </c>
      <c r="F81" s="16">
        <v>7.0000000000000007E-2</v>
      </c>
      <c r="G81" s="16">
        <v>7.4999999999999997E-2</v>
      </c>
      <c r="H81" s="16">
        <v>0.104</v>
      </c>
      <c r="S81" s="18" t="s">
        <v>37</v>
      </c>
      <c r="T81" s="18" t="s">
        <v>33</v>
      </c>
      <c r="U81">
        <f>AVERAGE(C81:P81)</f>
        <v>7.7499999999999999E-2</v>
      </c>
      <c r="V81">
        <f>STDEV(C81:P81)</f>
        <v>1.3367871932360801E-2</v>
      </c>
      <c r="W81">
        <f>V81/SQRT(COUNT(C81:P81))</f>
        <v>5.4574108635261544E-3</v>
      </c>
    </row>
    <row r="82" spans="1:29" x14ac:dyDescent="0.15">
      <c r="B82" s="18" t="s">
        <v>34</v>
      </c>
      <c r="C82" s="7">
        <v>0.32600000000000001</v>
      </c>
      <c r="D82" s="7">
        <v>0.29499999999999998</v>
      </c>
      <c r="E82" s="7">
        <v>0.29299999999999998</v>
      </c>
      <c r="F82" s="7">
        <v>0.30299999999999999</v>
      </c>
      <c r="G82" s="8">
        <v>0.41199999999999998</v>
      </c>
      <c r="H82" s="8">
        <v>0.40699999999999997</v>
      </c>
      <c r="T82" s="18" t="s">
        <v>34</v>
      </c>
      <c r="U82">
        <f t="shared" ref="U82:U88" si="3">AVERAGE(C82:P82)</f>
        <v>0.33933333333333326</v>
      </c>
      <c r="V82">
        <f t="shared" ref="V82:V88" si="4">STDEV(C82:P82)</f>
        <v>5.5622537398672615E-2</v>
      </c>
      <c r="W82">
        <f t="shared" ref="W82:W88" si="5">V82/SQRT(COUNT(C82:P82))</f>
        <v>2.2707805804270384E-2</v>
      </c>
    </row>
    <row r="83" spans="1:29" x14ac:dyDescent="0.15">
      <c r="B83" s="18" t="s">
        <v>35</v>
      </c>
      <c r="C83" s="16">
        <v>9.8000000000000004E-2</v>
      </c>
      <c r="D83" s="16"/>
      <c r="E83" s="16">
        <v>8.6999999999999994E-2</v>
      </c>
      <c r="F83" s="16">
        <v>7.0000000000000007E-2</v>
      </c>
      <c r="G83" s="16">
        <v>7.4999999999999997E-2</v>
      </c>
      <c r="H83" s="16">
        <v>0.08</v>
      </c>
      <c r="T83" s="18" t="s">
        <v>35</v>
      </c>
      <c r="U83">
        <f t="shared" si="3"/>
        <v>8.2000000000000003E-2</v>
      </c>
      <c r="V83">
        <f t="shared" si="4"/>
        <v>1.0931605554537715E-2</v>
      </c>
      <c r="W83">
        <f t="shared" si="5"/>
        <v>4.8887626246321226E-3</v>
      </c>
      <c r="AA83">
        <f>TTEST(C81:P81,C83:P83,1,3)</f>
        <v>0.27715246852348174</v>
      </c>
    </row>
    <row r="84" spans="1:29" x14ac:dyDescent="0.15">
      <c r="B84" s="18" t="s">
        <v>36</v>
      </c>
      <c r="C84" s="9">
        <v>0.34799999999999998</v>
      </c>
      <c r="D84" s="10">
        <v>0.20399999999999999</v>
      </c>
      <c r="E84" s="10">
        <v>0.23200000000000001</v>
      </c>
      <c r="F84" s="10">
        <v>0.19400000000000001</v>
      </c>
      <c r="G84" s="10">
        <v>0.22500000000000001</v>
      </c>
      <c r="H84" s="11">
        <v>0.249</v>
      </c>
      <c r="T84" s="18" t="s">
        <v>36</v>
      </c>
      <c r="U84">
        <f t="shared" si="3"/>
        <v>0.24199999999999999</v>
      </c>
      <c r="V84">
        <f t="shared" si="4"/>
        <v>5.5537374802919863E-2</v>
      </c>
      <c r="W84">
        <f t="shared" si="5"/>
        <v>2.2673038320142856E-2</v>
      </c>
      <c r="AA84">
        <f>TTEST(C82:P82,C84:P84,1,3)</f>
        <v>6.3038390655799576E-3</v>
      </c>
      <c r="AC84">
        <f>U84/U82</f>
        <v>0.71316306483300607</v>
      </c>
    </row>
    <row r="85" spans="1:29" x14ac:dyDescent="0.15">
      <c r="A85" s="18" t="s">
        <v>38</v>
      </c>
      <c r="B85" s="18" t="s">
        <v>33</v>
      </c>
      <c r="C85" s="16">
        <v>5.7000000000000002E-2</v>
      </c>
      <c r="D85" s="16">
        <v>5.7000000000000002E-2</v>
      </c>
      <c r="E85" s="16">
        <v>5.6000000000000001E-2</v>
      </c>
      <c r="F85" s="16">
        <v>5.3999999999999999E-2</v>
      </c>
      <c r="G85" s="16">
        <v>5.6000000000000001E-2</v>
      </c>
      <c r="H85" s="16">
        <v>5.7000000000000002E-2</v>
      </c>
      <c r="J85" s="20"/>
      <c r="K85" s="20"/>
      <c r="L85" s="20"/>
      <c r="M85" s="20"/>
      <c r="N85" s="20"/>
      <c r="O85" s="20"/>
      <c r="S85" s="18" t="s">
        <v>38</v>
      </c>
      <c r="T85" s="18" t="s">
        <v>33</v>
      </c>
      <c r="U85">
        <f t="shared" si="3"/>
        <v>5.616666666666667E-2</v>
      </c>
      <c r="V85">
        <f t="shared" si="4"/>
        <v>1.1690451944500132E-3</v>
      </c>
      <c r="W85">
        <f t="shared" si="5"/>
        <v>4.7726070210921226E-4</v>
      </c>
    </row>
    <row r="86" spans="1:29" x14ac:dyDescent="0.15">
      <c r="B86" s="18" t="s">
        <v>34</v>
      </c>
      <c r="C86" s="9">
        <v>0.36099999999999999</v>
      </c>
      <c r="D86" s="7">
        <v>0.29399999999999998</v>
      </c>
      <c r="E86" s="7">
        <v>0.31</v>
      </c>
      <c r="F86" s="7">
        <v>0.29299999999999998</v>
      </c>
      <c r="G86" s="7">
        <v>0.32500000000000001</v>
      </c>
      <c r="H86" s="13">
        <v>0.45600000000000002</v>
      </c>
      <c r="J86">
        <v>0.71552038834951459</v>
      </c>
      <c r="K86">
        <v>0.74645825242718444</v>
      </c>
      <c r="L86">
        <v>0.7681805825242719</v>
      </c>
      <c r="M86">
        <v>0.95314951456310681</v>
      </c>
      <c r="N86">
        <v>0.67931650485436901</v>
      </c>
      <c r="O86">
        <v>0.79714368932038837</v>
      </c>
      <c r="T86" s="18" t="s">
        <v>34</v>
      </c>
      <c r="U86">
        <f t="shared" si="3"/>
        <v>0.55823074433656961</v>
      </c>
      <c r="V86">
        <f t="shared" si="4"/>
        <v>0.24073409724874523</v>
      </c>
      <c r="W86">
        <f t="shared" si="5"/>
        <v>6.94939479248423E-2</v>
      </c>
    </row>
    <row r="87" spans="1:29" x14ac:dyDescent="0.15">
      <c r="B87" s="18" t="s">
        <v>35</v>
      </c>
      <c r="C87" s="16">
        <v>5.5E-2</v>
      </c>
      <c r="D87" s="16">
        <v>5.8999999999999997E-2</v>
      </c>
      <c r="E87" s="16">
        <v>5.8000000000000003E-2</v>
      </c>
      <c r="F87" s="16">
        <v>5.7000000000000002E-2</v>
      </c>
      <c r="G87" s="16">
        <v>0.06</v>
      </c>
      <c r="H87" s="16">
        <v>5.8000000000000003E-2</v>
      </c>
      <c r="T87" s="18" t="s">
        <v>35</v>
      </c>
      <c r="U87">
        <f t="shared" si="3"/>
        <v>5.7833333333333327E-2</v>
      </c>
      <c r="V87">
        <f t="shared" si="4"/>
        <v>1.7224014243685071E-3</v>
      </c>
      <c r="W87">
        <f t="shared" si="5"/>
        <v>7.0316743699096575E-4</v>
      </c>
      <c r="AA87">
        <f>TTEST(C85:P85,C87:P87,1,3)</f>
        <v>4.1110245550216105E-2</v>
      </c>
    </row>
    <row r="88" spans="1:29" x14ac:dyDescent="0.15">
      <c r="B88" s="18" t="s">
        <v>36</v>
      </c>
      <c r="C88" s="13">
        <v>0.46500000000000002</v>
      </c>
      <c r="D88" s="9">
        <v>0.36099999999999999</v>
      </c>
      <c r="E88" s="7">
        <v>0.32200000000000001</v>
      </c>
      <c r="F88" s="9">
        <v>0.38</v>
      </c>
      <c r="G88" s="14">
        <v>0.70799999999999996</v>
      </c>
      <c r="H88" s="15">
        <v>0.61699999999999999</v>
      </c>
      <c r="J88">
        <v>0.7978019417475728</v>
      </c>
      <c r="K88">
        <v>0.62270679611650481</v>
      </c>
      <c r="L88">
        <v>0.73131844660194179</v>
      </c>
      <c r="M88">
        <v>0.63455533980582524</v>
      </c>
      <c r="N88">
        <v>0.6108582524271845</v>
      </c>
      <c r="O88">
        <v>0.57136310679611657</v>
      </c>
      <c r="T88" s="18" t="s">
        <v>36</v>
      </c>
      <c r="U88">
        <f t="shared" si="3"/>
        <v>0.56846699029126213</v>
      </c>
      <c r="V88">
        <f t="shared" si="4"/>
        <v>0.15376156794876125</v>
      </c>
      <c r="W88">
        <f t="shared" si="5"/>
        <v>4.4387141323118121E-2</v>
      </c>
      <c r="AA88">
        <f>TTEST(C86:P86,C88:P88,1,3)</f>
        <v>0.4512662624373992</v>
      </c>
    </row>
    <row r="93" spans="1:29" x14ac:dyDescent="0.15">
      <c r="S93" s="18" t="s">
        <v>37</v>
      </c>
      <c r="T93" s="18" t="s">
        <v>33</v>
      </c>
      <c r="U93">
        <f>U81*10*100</f>
        <v>77.5</v>
      </c>
      <c r="V93">
        <f t="shared" ref="V93:W93" si="6">V81*10*100</f>
        <v>13.367871932360801</v>
      </c>
      <c r="W93">
        <f t="shared" si="6"/>
        <v>5.4574108635261549</v>
      </c>
    </row>
    <row r="94" spans="1:29" x14ac:dyDescent="0.15">
      <c r="T94" s="18" t="s">
        <v>34</v>
      </c>
      <c r="U94">
        <f t="shared" ref="U94:W94" si="7">U82*10*100</f>
        <v>339.33333333333326</v>
      </c>
      <c r="V94">
        <f t="shared" si="7"/>
        <v>55.622537398672613</v>
      </c>
      <c r="W94">
        <f t="shared" si="7"/>
        <v>22.707805804270382</v>
      </c>
    </row>
    <row r="95" spans="1:29" x14ac:dyDescent="0.15">
      <c r="T95" s="18" t="s">
        <v>35</v>
      </c>
      <c r="U95">
        <f t="shared" ref="U95:W95" si="8">U83*10*100</f>
        <v>82</v>
      </c>
      <c r="V95">
        <f t="shared" si="8"/>
        <v>10.931605554537715</v>
      </c>
      <c r="W95">
        <f t="shared" si="8"/>
        <v>4.8887626246321227</v>
      </c>
    </row>
    <row r="96" spans="1:29" x14ac:dyDescent="0.15">
      <c r="T96" s="18" t="s">
        <v>36</v>
      </c>
      <c r="U96">
        <f t="shared" ref="U96:W96" si="9">U84*10*100</f>
        <v>242</v>
      </c>
      <c r="V96">
        <f t="shared" si="9"/>
        <v>55.537374802919857</v>
      </c>
      <c r="W96">
        <f t="shared" si="9"/>
        <v>22.673038320142858</v>
      </c>
    </row>
    <row r="97" spans="10:23" x14ac:dyDescent="0.15">
      <c r="S97" s="18" t="s">
        <v>38</v>
      </c>
      <c r="T97" s="18" t="s">
        <v>33</v>
      </c>
      <c r="U97">
        <f t="shared" ref="U97:W97" si="10">U85*10*100</f>
        <v>56.166666666666679</v>
      </c>
      <c r="V97">
        <f t="shared" si="10"/>
        <v>1.1690451944500131</v>
      </c>
      <c r="W97">
        <f t="shared" si="10"/>
        <v>0.47726070210921229</v>
      </c>
    </row>
    <row r="98" spans="10:23" x14ac:dyDescent="0.15">
      <c r="T98" s="18" t="s">
        <v>34</v>
      </c>
      <c r="U98">
        <f t="shared" ref="U98:W98" si="11">U86*10*100</f>
        <v>558.23074433656961</v>
      </c>
      <c r="V98">
        <f t="shared" si="11"/>
        <v>240.73409724874523</v>
      </c>
      <c r="W98">
        <f t="shared" si="11"/>
        <v>69.493947924842303</v>
      </c>
    </row>
    <row r="99" spans="10:23" x14ac:dyDescent="0.15">
      <c r="T99" s="18" t="s">
        <v>35</v>
      </c>
      <c r="U99">
        <f t="shared" ref="U99:W99" si="12">U87*10*100</f>
        <v>57.833333333333329</v>
      </c>
      <c r="V99">
        <f t="shared" si="12"/>
        <v>1.7224014243685071</v>
      </c>
      <c r="W99">
        <f t="shared" si="12"/>
        <v>0.70316743699096573</v>
      </c>
    </row>
    <row r="100" spans="10:23" x14ac:dyDescent="0.15">
      <c r="T100" s="18" t="s">
        <v>36</v>
      </c>
      <c r="U100">
        <f t="shared" ref="U100:W100" si="13">U88*10*100</f>
        <v>568.46699029126216</v>
      </c>
      <c r="V100">
        <f t="shared" si="13"/>
        <v>153.76156794876127</v>
      </c>
      <c r="W100">
        <f t="shared" si="13"/>
        <v>44.387141323118115</v>
      </c>
    </row>
    <row r="104" spans="10:23" x14ac:dyDescent="0.15">
      <c r="J104" s="19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2024-11-21T20:11:40Z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